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水道課\■■上下水道課■■\★☆★井戸本大輔_事務引継 R3.3.31★☆★\D.Idomoto Folder\■■Work Folder■■\■調査報告■\公営企業に係る｢経営比較分析表｣の策定等について【自治振興課】\R8.1.15依頼分\"/>
    </mc:Choice>
  </mc:AlternateContent>
  <workbookProtection workbookAlgorithmName="SHA-512" workbookHashValue="zTt6jk6eFMSHN4tB/Ew7E2tAg9Pqm8f+/WXI1UzhMxMkX3i0OjgBc9n4wSKKztZmuPSqmPajPEWvP3oECmoo4Q==" workbookSaltValue="YzMI/lvEk1V3pAo+T0teaA==" workbookSpinCount="100000" lockStructure="1"/>
  <bookViews>
    <workbookView xWindow="0" yWindow="0" windowWidth="26760" windowHeight="1047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<sst xmlns="http://schemas.openxmlformats.org/spreadsheetml/2006/main" count="228" uniqueCount="113">
  <si>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</si>
  <si>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</si>
  <si>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</si>
  <si>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</si>
  <si>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</si>
  <si>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</si>
  <si>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</si>
  <si>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</si>
  <si>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</si>
  <si>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</si>
  <si>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</si>
  <si>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</si>
  <si>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</si>
  <si>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</si>
  <si>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</si>
  <si>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</si>
  <si>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</si>
  <si>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</si>
  <si>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</si>
  <si>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</si>
  <si>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</si>
  <si>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</si>
  <si>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</si>
  <si>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</si>
  <si>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</si>
  <si>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</si>
  <si>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</si>
  <si>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</si>
  <si>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</si>
  <si>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</si>
  <si>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</si>
  <si>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</si>
  <si>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</si>
  <si>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</si>
  <si>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</si>
  <si>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</si>
  <si>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</si>
  <si>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</si>
  <si>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</si>
  <si>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</si>
  <si>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</si>
  <si>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</si>
  <si>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</si>
  <si>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</si>
  <si>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</si>
  <si>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</si>
  <si>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</si>
  <si>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</si>
  <si>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</si>
  <si>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</si>
  <si>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</si>
  <si>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</si>
  <si>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</si>
  <si>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</si>
  <si>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</si>
  <si>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</si>
  <si>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</si>
  <si>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</si>
  <si>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</si>
  <si>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</si>
  <si>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</si>
  <si>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</si>
  <si>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</si>
  <si>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</si>
  <si>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</si>
  <si>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</si>
  <si>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</si>
  <si>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</si>
  <si>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</si>
  <si>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</si>
  <si>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</si>
  <si>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</si>
  <si>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</si>
  <si>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</si>
  <si>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</si>
  <si>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</si>
  <si>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</si>
  <si>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</si>
  <si>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</si>
  <si>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</si>
  <si>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</si>
  <si>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</si>
  <si>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</si>
  <si>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</si>
  <si>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</si>
  <si>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</si>
  <si>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</si>
  <si>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</si>
  <si>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</si>
  <si>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</si>
  <si>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</si>
  <si>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</si>
  <si>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</si>
  <si>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与謝野町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</si>
  <si>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</si>
  <si>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</si>
  <si>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</si>
  <si>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</si>
  <si>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</si>
  <si>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</si>
  <si>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</si>
  <si>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</si>
  <si>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</si>
  <si>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</si>
  <si>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</si>
  <si>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</si>
  <si>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</si>
  <si>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</si>
  <si>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</si>
  <si>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</si>
  <si>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類似団体平均値を下回っており、平成8年度から平成28年度にかけて浄水場等の施設改良、老朽配水管の布設替を計画的に行ってきた結果が出ている。
②管路経年化率
類似団体平均値を下回っており、計画的に老朽配水管の布設替を行ってきた結果が出ているが、今後は急速に悪化していく見込みである。
③管路更新率
低い水準で推移しているが、今後は計画的に老朽管路を更新していく予定である。</t>
    <rPh sb="174" eb="176">
      <t>コンゴ</t>
    </rPh>
    <rPh sb="192" eb="194">
      <t>ヨテイ</t>
    </rPh>
    <phoneticPr fontId="4"/>
  </si>
  <si>
    <t>①経常収支比率
給水収益等の収益が減少したものの、減価償却費、支払利息の費用が減少となったため経常利益が生じている。
②累積欠損金比率
平成29年度に簡易水道事業と統合したことにより、当年度未処理欠損金が生じている。
③流動比率
当年度未処理欠損金が生じているものの、流動比率は100％以上で短期債務に対して支払う現金等があり、短期の負債を賄えている状況である。しかし、流動資産が減少傾向であることから経営改善を図っていく必要がある。
④企業債残高対給水収益比率
平成29年度に簡易水道事業と統合したことにより、大幅に増加した状況で、料金収入の水準を見直す必要がある。
⑤料金回収率
水需要の減少による給水収益の減少や維持管理費用の増加が影響し69.35％と100％を大幅に下回っているため、適切な料金収入の確保が必要である。
⑥給水原価
有収水量が減少し、物価高騰による営業費用の増加も伴い微増となった。
⑦施設利用率
施設能力に対して50％以下の利用率であり、人口減少等で配水量が減少していることが原因である。
⑧有収率
類似団体平均値を上回っており、計画的に老朽配水管の布設替を行ってきた結果が出ている。</t>
    <rPh sb="164" eb="166">
      <t>タンキ</t>
    </rPh>
    <rPh sb="292" eb="293">
      <t>ミズ</t>
    </rPh>
    <rPh sb="293" eb="295">
      <t>ジュヨウ</t>
    </rPh>
    <rPh sb="296" eb="298">
      <t>ゲンショウ</t>
    </rPh>
    <rPh sb="301" eb="303">
      <t>キュウスイ</t>
    </rPh>
    <rPh sb="303" eb="305">
      <t>シュウエキ</t>
    </rPh>
    <rPh sb="306" eb="308">
      <t>ゲンショウ</t>
    </rPh>
    <rPh sb="309" eb="313">
      <t>イジカンリ</t>
    </rPh>
    <rPh sb="313" eb="315">
      <t>ヒヨウ</t>
    </rPh>
    <rPh sb="316" eb="318">
      <t>ゾウカ</t>
    </rPh>
    <rPh sb="319" eb="321">
      <t>エイキョウ</t>
    </rPh>
    <rPh sb="379" eb="381">
      <t>ブッカ</t>
    </rPh>
    <rPh sb="381" eb="383">
      <t>コウトウ</t>
    </rPh>
    <rPh sb="386" eb="388">
      <t>エイギョウ</t>
    </rPh>
    <rPh sb="388" eb="390">
      <t>ヒヨウ</t>
    </rPh>
    <rPh sb="391" eb="393">
      <t>ゾウカ</t>
    </rPh>
    <rPh sb="394" eb="395">
      <t>トモナ</t>
    </rPh>
    <phoneticPr fontId="4"/>
  </si>
  <si>
    <t xml:space="preserve">旧簡易水道事業も含めて、平成8年度から平成28年度にかけて浄水場等の施設改良、老朽配水管の布設替を計画的に行ってきた結果、特に管路経年化率では類似団体平均値を下回り一定の成果が出ているが、今後は急速に悪化していく見込みであるため、老朽管路の布設替えや耐震化により計画的に管路を更新していく予定である。
また、施設改良を行ってきた結果、減価償却費、企業債利息等が著しく増加したことに加え、平成29年度に簡易水道事業と統合したことにより、旧簡易水道事業の減価償却費、企業債利息等が上乗せされているため非常に厳しい経営状況である。
将来的に、管路等の経年化による投資や繰越欠損金の解消と併せて、適切な料金収入の確保のため、料金改定を行う必要がある。
</t>
    <rPh sb="135" eb="137">
      <t>カンロ</t>
    </rPh>
    <rPh sb="144" eb="14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</si>
</sst>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0.37</c:v>
                </c:pt>
                <c:pt idx="2">
                  <c:v>0.15</c:v>
                </c:pt>
                <c:pt idx="3">
                  <c:v>0.21</c:v>
                </c:pt>
                <c:pt idx="4">
                  <c:v>0.11</c:v>
                </c:pt>
              </c:numCache>
            </c:numRef>
          </c:val>
          <c:extLst>
            <c:ext xmlns:c16="http://schemas.microsoft.com/office/drawing/2014/chart" uri="{C3380CC4-5D6E-409C-BE32-E72D297353CC}">
              <c16:uniqueId val="{00000000-E031-40CB-BE20-F0648C1353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E031-40CB-BE20-F0648C1353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45.45</c:v>
                </c:pt>
                <c:pt idx="1">
                  <c:v>45</c:v>
                </c:pt>
                <c:pt idx="2">
                  <c:v>45.04</c:v>
                </c:pt>
                <c:pt idx="3">
                  <c:v>44.05</c:v>
                </c:pt>
                <c:pt idx="4">
                  <c:v>44.02</c:v>
                </c:pt>
              </c:numCache>
            </c:numRef>
          </c:val>
          <c:extLst>
            <c:ext xmlns:c16="http://schemas.microsoft.com/office/drawing/2014/chart" uri="{C3380CC4-5D6E-409C-BE32-E72D297353CC}">
              <c16:uniqueId val="{00000000-354C-4C4B-B4A8-CE08995D5A2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54C-4C4B-B4A8-CE08995D5A2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91.38</c:v>
                </c:pt>
                <c:pt idx="1">
                  <c:v>90.7</c:v>
                </c:pt>
                <c:pt idx="2">
                  <c:v>87.79</c:v>
                </c:pt>
                <c:pt idx="3">
                  <c:v>89.41</c:v>
                </c:pt>
                <c:pt idx="4">
                  <c:v>87.73</c:v>
                </c:pt>
              </c:numCache>
            </c:numRef>
          </c:val>
          <c:extLst>
            <c:ext xmlns:c16="http://schemas.microsoft.com/office/drawing/2014/chart" uri="{C3380CC4-5D6E-409C-BE32-E72D297353CC}">
              <c16:uniqueId val="{00000000-6A5A-4000-8700-6B4B02F940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6A5A-4000-8700-6B4B02F940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107.89</c:v>
                </c:pt>
                <c:pt idx="1">
                  <c:v>109.92</c:v>
                </c:pt>
                <c:pt idx="2">
                  <c:v>109.65</c:v>
                </c:pt>
                <c:pt idx="3">
                  <c:v>117.4</c:v>
                </c:pt>
                <c:pt idx="4">
                  <c:v>108.71</c:v>
                </c:pt>
              </c:numCache>
            </c:numRef>
          </c:val>
          <c:extLst>
            <c:ext xmlns:c16="http://schemas.microsoft.com/office/drawing/2014/chart" uri="{C3380CC4-5D6E-409C-BE32-E72D297353CC}">
              <c16:uniqueId val="{00000000-692F-418F-B73F-CDA85E783A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692F-418F-B73F-CDA85E783A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32.56</c:v>
                </c:pt>
                <c:pt idx="1">
                  <c:v>36.479999999999997</c:v>
                </c:pt>
                <c:pt idx="2">
                  <c:v>40.47</c:v>
                </c:pt>
                <c:pt idx="3">
                  <c:v>42.33</c:v>
                </c:pt>
                <c:pt idx="4">
                  <c:v>45.77</c:v>
                </c:pt>
              </c:numCache>
            </c:numRef>
          </c:val>
          <c:extLst>
            <c:ext xmlns:c16="http://schemas.microsoft.com/office/drawing/2014/chart" uri="{C3380CC4-5D6E-409C-BE32-E72D297353CC}">
              <c16:uniqueId val="{00000000-B235-4416-98EF-9E7E1E26C4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235-4416-98EF-9E7E1E26C4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9.32</c:v>
                </c:pt>
                <c:pt idx="1">
                  <c:v>10.75</c:v>
                </c:pt>
                <c:pt idx="2">
                  <c:v>11.24</c:v>
                </c:pt>
                <c:pt idx="3">
                  <c:v>12.03</c:v>
                </c:pt>
                <c:pt idx="4">
                  <c:v>13.23</c:v>
                </c:pt>
              </c:numCache>
            </c:numRef>
          </c:val>
          <c:extLst>
            <c:ext xmlns:c16="http://schemas.microsoft.com/office/drawing/2014/chart" uri="{C3380CC4-5D6E-409C-BE32-E72D297353CC}">
              <c16:uniqueId val="{00000000-5890-4280-8231-EB13EDC4A9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890-4280-8231-EB13EDC4A9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119.72</c:v>
                </c:pt>
                <c:pt idx="1">
                  <c:v>97.84</c:v>
                </c:pt>
                <c:pt idx="2">
                  <c:v>97.67</c:v>
                </c:pt>
                <c:pt idx="3">
                  <c:v>55.68</c:v>
                </c:pt>
                <c:pt idx="4">
                  <c:v>42.16</c:v>
                </c:pt>
              </c:numCache>
            </c:numRef>
          </c:val>
          <c:extLst>
            <c:ext xmlns:c16="http://schemas.microsoft.com/office/drawing/2014/chart" uri="{C3380CC4-5D6E-409C-BE32-E72D297353CC}">
              <c16:uniqueId val="{00000000-9945-486C-96E1-2210B16C66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9945-486C-96E1-2210B16C66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212.18</c:v>
                </c:pt>
                <c:pt idx="1">
                  <c:v>188.79</c:v>
                </c:pt>
                <c:pt idx="2">
                  <c:v>169.65</c:v>
                </c:pt>
                <c:pt idx="3">
                  <c:v>163.59</c:v>
                </c:pt>
                <c:pt idx="4">
                  <c:v>138.62</c:v>
                </c:pt>
              </c:numCache>
            </c:numRef>
          </c:val>
          <c:extLst>
            <c:ext xmlns:c16="http://schemas.microsoft.com/office/drawing/2014/chart" uri="{C3380CC4-5D6E-409C-BE32-E72D297353CC}">
              <c16:uniqueId val="{00000000-C3D5-4065-9D9B-FAAAAB4333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3D5-4065-9D9B-FAAAAB4333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1432.75</c:v>
                </c:pt>
                <c:pt idx="1">
                  <c:v>1280.3800000000001</c:v>
                </c:pt>
                <c:pt idx="2">
                  <c:v>1424.61</c:v>
                </c:pt>
                <c:pt idx="3">
                  <c:v>1220.0899999999999</c:v>
                </c:pt>
                <c:pt idx="4">
                  <c:v>1163.1400000000001</c:v>
                </c:pt>
              </c:numCache>
            </c:numRef>
          </c:val>
          <c:extLst>
            <c:ext xmlns:c16="http://schemas.microsoft.com/office/drawing/2014/chart" uri="{C3380CC4-5D6E-409C-BE32-E72D297353CC}">
              <c16:uniqueId val="{00000000-B982-441A-9E8C-3F4E6D081C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982-441A-9E8C-3F4E6D081C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67.58</c:v>
                </c:pt>
                <c:pt idx="1">
                  <c:v>70.05</c:v>
                </c:pt>
                <c:pt idx="2">
                  <c:v>59.68</c:v>
                </c:pt>
                <c:pt idx="3">
                  <c:v>72.16</c:v>
                </c:pt>
                <c:pt idx="4">
                  <c:v>69.349999999999994</c:v>
                </c:pt>
              </c:numCache>
            </c:numRef>
          </c:val>
          <c:extLst>
            <c:ext xmlns:c16="http://schemas.microsoft.com/office/drawing/2014/chart" uri="{C3380CC4-5D6E-409C-BE32-E72D297353CC}">
              <c16:uniqueId val="{00000000-6E79-4A7D-86A5-BA0C78A13F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E79-4A7D-86A5-BA0C78A13F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253.3</c:v>
                </c:pt>
                <c:pt idx="1">
                  <c:v>259.85000000000002</c:v>
                </c:pt>
                <c:pt idx="2">
                  <c:v>263.05</c:v>
                </c:pt>
                <c:pt idx="3">
                  <c:v>253.1</c:v>
                </c:pt>
                <c:pt idx="4">
                  <c:v>263.73</c:v>
                </c:pt>
              </c:numCache>
            </c:numRef>
          </c:val>
          <c:extLst>
            <c:ext xmlns:c16="http://schemas.microsoft.com/office/drawing/2014/chart" uri="{C3380CC4-5D6E-409C-BE32-E72D297353CC}">
              <c16:uniqueId val="{00000000-3820-4BFC-8FC3-68DDB9CA4E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820-4BFC-8FC3-68DDB9CA4E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52" zoomScale="70" zoomScaleNormal="70" workbookViewId="0">
      <selection activeCell="CC16" sqref="CC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京都府　与謝野町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19402</v>
      </c>
      <c r="AM8" s="44"/>
      <c r="AN8" s="44"/>
      <c r="AO8" s="44"/>
      <c r="AP8" s="44"/>
      <c r="AQ8" s="44"/>
      <c r="AR8" s="44"/>
      <c r="AS8" s="44"/>
      <c r="AT8" s="45">
        <f>データ!$S$6</f>
        <v>108.38</v>
      </c>
      <c r="AU8" s="46"/>
      <c r="AV8" s="46"/>
      <c r="AW8" s="46"/>
      <c r="AX8" s="46"/>
      <c r="AY8" s="46"/>
      <c r="AZ8" s="46"/>
      <c r="BA8" s="46"/>
      <c r="BB8" s="47">
        <f>データ!$T$6</f>
        <v>179.02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22.03</v>
      </c>
      <c r="J10" s="46"/>
      <c r="K10" s="46"/>
      <c r="L10" s="46"/>
      <c r="M10" s="46"/>
      <c r="N10" s="46"/>
      <c r="O10" s="80"/>
      <c r="P10" s="47">
        <f>データ!$P$6</f>
        <v>99.9</v>
      </c>
      <c r="Q10" s="47"/>
      <c r="R10" s="47"/>
      <c r="S10" s="47"/>
      <c r="T10" s="47"/>
      <c r="U10" s="47"/>
      <c r="V10" s="47"/>
      <c r="W10" s="44">
        <f>データ!$Q$6</f>
        <v>3463</v>
      </c>
      <c r="X10" s="44"/>
      <c r="Y10" s="44"/>
      <c r="Z10" s="44"/>
      <c r="AA10" s="44"/>
      <c r="AB10" s="44"/>
      <c r="AC10" s="44"/>
      <c r="AD10" s="2"/>
      <c r="AE10" s="2"/>
      <c r="AF10" s="2"/>
      <c r="AG10" s="2"/>
      <c r="AH10" s="2"/>
      <c r="AI10" s="2"/>
      <c r="AJ10" s="2"/>
      <c r="AK10" s="2"/>
      <c r="AL10" s="44">
        <f>データ!$U$6</f>
        <v>19169</v>
      </c>
      <c r="AM10" s="44"/>
      <c r="AN10" s="44"/>
      <c r="AO10" s="44"/>
      <c r="AP10" s="44"/>
      <c r="AQ10" s="44"/>
      <c r="AR10" s="44"/>
      <c r="AS10" s="44"/>
      <c r="AT10" s="45">
        <f>データ!$V$6</f>
        <v>20.13</v>
      </c>
      <c r="AU10" s="46"/>
      <c r="AV10" s="46"/>
      <c r="AW10" s="46"/>
      <c r="AX10" s="46"/>
      <c r="AY10" s="46"/>
      <c r="AZ10" s="46"/>
      <c r="BA10" s="46"/>
      <c r="BB10" s="47">
        <f>データ!$W$6</f>
        <v>952.26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BOi626pV1SjhnqgVfn1MTK4BkccZsyuNsE0NSl8ChS/G7zBmG03NbHeHGB8cFYoHvMckQVBcNzSm1fEbks5qQ==" saltValue="BiEU7EpC4ihSNqZ0cM1bJ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264652</v>
      </c>
      <c r="D6" s="20">
        <f t="shared" si="3"/>
        <v>46</v>
      </c>
      <c r="E6" s="20">
        <f t="shared" si="3"/>
        <v>1</v>
      </c>
      <c r="F6" s="20">
        <f t="shared" si="3"/>
        <v>0</v>
      </c>
      <c r="G6" s="20">
        <f t="shared" si="3"/>
        <v>1</v>
      </c>
      <c r="H6" s="20" t="str">
        <f t="shared" si="3"/>
        <v>京都府　与謝野町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22.03</v>
      </c>
      <c r="P6" s="21">
        <f t="shared" si="3"/>
        <v>99.9</v>
      </c>
      <c r="Q6" s="21">
        <f t="shared" si="3"/>
        <v>3463</v>
      </c>
      <c r="R6" s="21">
        <f t="shared" si="3"/>
        <v>19402</v>
      </c>
      <c r="S6" s="21">
        <f t="shared" si="3"/>
        <v>108.38</v>
      </c>
      <c r="T6" s="21">
        <f t="shared" si="3"/>
        <v>179.02</v>
      </c>
      <c r="U6" s="21">
        <f t="shared" si="3"/>
        <v>19169</v>
      </c>
      <c r="V6" s="21">
        <f t="shared" si="3"/>
        <v>20.13</v>
      </c>
      <c r="W6" s="21">
        <f t="shared" si="3"/>
        <v>952.26</v>
      </c>
      <c r="X6" s="22">
        <f>IF(X7="",NA(),X7)</f>
        <v>107.89</v>
      </c>
      <c r="Y6" s="22">
        <f t="shared" ref="Y6:AG6" si="4">IF(Y7="",NA(),Y7)</f>
        <v>109.92</v>
      </c>
      <c r="Z6" s="22">
        <f t="shared" si="4"/>
        <v>109.65</v>
      </c>
      <c r="AA6" s="22">
        <f t="shared" si="4"/>
        <v>117.4</v>
      </c>
      <c r="AB6" s="22">
        <f t="shared" si="4"/>
        <v>108.71</v>
      </c>
      <c r="AC6" s="22">
        <f t="shared" si="4"/>
        <v>108.35</v>
      </c>
      <c r="AD6" s="22">
        <f t="shared" si="4"/>
        <v>108.84</v>
      </c>
      <c r="AE6" s="22">
        <f t="shared" si="4"/>
        <v>105.92</v>
      </c>
      <c r="AF6" s="22">
        <f t="shared" si="4"/>
        <v>106.01</v>
      </c>
      <c r="AG6" s="22">
        <f t="shared" si="4"/>
        <v>103.74</v>
      </c>
      <c r="AH6" s="21" t="str">
        <f>IF(AH7="","",IF(AH7="-","【-】","【"&amp;SUBSTITUTE(TEXT(AH7,"#,##0.00"),"-","△")&amp;"】"))</f>
        <v>【107.26】</v>
      </c>
      <c r="AI6" s="22">
        <f>IF(AI7="",NA(),AI7)</f>
        <v>119.72</v>
      </c>
      <c r="AJ6" s="22">
        <f t="shared" ref="AJ6:AR6" si="5">IF(AJ7="",NA(),AJ7)</f>
        <v>97.84</v>
      </c>
      <c r="AK6" s="22">
        <f t="shared" si="5"/>
        <v>97.67</v>
      </c>
      <c r="AL6" s="22">
        <f t="shared" si="5"/>
        <v>55.68</v>
      </c>
      <c r="AM6" s="22">
        <f t="shared" si="5"/>
        <v>42.16</v>
      </c>
      <c r="AN6" s="22">
        <f t="shared" si="5"/>
        <v>3.98</v>
      </c>
      <c r="AO6" s="22">
        <f t="shared" si="5"/>
        <v>6.02</v>
      </c>
      <c r="AP6" s="22">
        <f t="shared" si="5"/>
        <v>7.78</v>
      </c>
      <c r="AQ6" s="22">
        <f t="shared" si="5"/>
        <v>9.59</v>
      </c>
      <c r="AR6" s="22">
        <f t="shared" si="5"/>
        <v>11.55</v>
      </c>
      <c r="AS6" s="21" t="str">
        <f>IF(AS7="","",IF(AS7="-","【-】","【"&amp;SUBSTITUTE(TEXT(AS7,"#,##0.00"),"-","△")&amp;"】"))</f>
        <v>【1.61】</v>
      </c>
      <c r="AT6" s="22">
        <f>IF(AT7="",NA(),AT7)</f>
        <v>212.18</v>
      </c>
      <c r="AU6" s="22">
        <f t="shared" ref="AU6:BC6" si="6">IF(AU7="",NA(),AU7)</f>
        <v>188.79</v>
      </c>
      <c r="AV6" s="22">
        <f t="shared" si="6"/>
        <v>169.65</v>
      </c>
      <c r="AW6" s="22">
        <f t="shared" si="6"/>
        <v>163.59</v>
      </c>
      <c r="AX6" s="22">
        <f t="shared" si="6"/>
        <v>138.62</v>
      </c>
      <c r="AY6" s="22">
        <f t="shared" si="6"/>
        <v>367.55</v>
      </c>
      <c r="AZ6" s="22">
        <f t="shared" si="6"/>
        <v>378.56</v>
      </c>
      <c r="BA6" s="22">
        <f t="shared" si="6"/>
        <v>364.46</v>
      </c>
      <c r="BB6" s="22">
        <f t="shared" si="6"/>
        <v>338.89</v>
      </c>
      <c r="BC6" s="22">
        <f t="shared" si="6"/>
        <v>352.34</v>
      </c>
      <c r="BD6" s="21" t="str">
        <f>IF(BD7="","",IF(BD7="-","【-】","【"&amp;SUBSTITUTE(TEXT(BD7,"#,##0.00"),"-","△")&amp;"】"))</f>
        <v>【239.69】</v>
      </c>
      <c r="BE6" s="22">
        <f>IF(BE7="",NA(),BE7)</f>
        <v>1432.75</v>
      </c>
      <c r="BF6" s="22">
        <f t="shared" ref="BF6:BN6" si="7">IF(BF7="",NA(),BF7)</f>
        <v>1280.3800000000001</v>
      </c>
      <c r="BG6" s="22">
        <f t="shared" si="7"/>
        <v>1424.61</v>
      </c>
      <c r="BH6" s="22">
        <f t="shared" si="7"/>
        <v>1220.0899999999999</v>
      </c>
      <c r="BI6" s="22">
        <f t="shared" si="7"/>
        <v>1163.1400000000001</v>
      </c>
      <c r="BJ6" s="22">
        <f t="shared" si="7"/>
        <v>418.68</v>
      </c>
      <c r="BK6" s="22">
        <f t="shared" si="7"/>
        <v>395.68</v>
      </c>
      <c r="BL6" s="22">
        <f t="shared" si="7"/>
        <v>403.72</v>
      </c>
      <c r="BM6" s="22">
        <f t="shared" si="7"/>
        <v>400.21</v>
      </c>
      <c r="BN6" s="22">
        <f t="shared" si="7"/>
        <v>391.13</v>
      </c>
      <c r="BO6" s="21" t="str">
        <f>IF(BO7="","",IF(BO7="-","【-】","【"&amp;SUBSTITUTE(TEXT(BO7,"#,##0.00"),"-","△")&amp;"】"))</f>
        <v>【264.86】</v>
      </c>
      <c r="BP6" s="22">
        <f>IF(BP7="",NA(),BP7)</f>
        <v>67.58</v>
      </c>
      <c r="BQ6" s="22">
        <f t="shared" ref="BQ6:BY6" si="8">IF(BQ7="",NA(),BQ7)</f>
        <v>70.05</v>
      </c>
      <c r="BR6" s="22">
        <f t="shared" si="8"/>
        <v>59.68</v>
      </c>
      <c r="BS6" s="22">
        <f t="shared" si="8"/>
        <v>72.16</v>
      </c>
      <c r="BT6" s="22">
        <f t="shared" si="8"/>
        <v>69.349999999999994</v>
      </c>
      <c r="BU6" s="22">
        <f t="shared" si="8"/>
        <v>94.78</v>
      </c>
      <c r="BV6" s="22">
        <f t="shared" si="8"/>
        <v>97.59</v>
      </c>
      <c r="BW6" s="22">
        <f t="shared" si="8"/>
        <v>92.17</v>
      </c>
      <c r="BX6" s="22">
        <f t="shared" si="8"/>
        <v>92.83</v>
      </c>
      <c r="BY6" s="22">
        <f t="shared" si="8"/>
        <v>92.16</v>
      </c>
      <c r="BZ6" s="21" t="str">
        <f>IF(BZ7="","",IF(BZ7="-","【-】","【"&amp;SUBSTITUTE(TEXT(BZ7,"#,##0.00"),"-","△")&amp;"】"))</f>
        <v>【97.59】</v>
      </c>
      <c r="CA6" s="22">
        <f>IF(CA7="",NA(),CA7)</f>
        <v>253.3</v>
      </c>
      <c r="CB6" s="22">
        <f t="shared" ref="CB6:CJ6" si="9">IF(CB7="",NA(),CB7)</f>
        <v>259.85000000000002</v>
      </c>
      <c r="CC6" s="22">
        <f t="shared" si="9"/>
        <v>263.05</v>
      </c>
      <c r="CD6" s="22">
        <f t="shared" si="9"/>
        <v>253.1</v>
      </c>
      <c r="CE6" s="22">
        <f t="shared" si="9"/>
        <v>263.73</v>
      </c>
      <c r="CF6" s="22">
        <f t="shared" si="9"/>
        <v>181.3</v>
      </c>
      <c r="CG6" s="22">
        <f t="shared" si="9"/>
        <v>181.71</v>
      </c>
      <c r="CH6" s="22">
        <f t="shared" si="9"/>
        <v>188.51</v>
      </c>
      <c r="CI6" s="22">
        <f t="shared" si="9"/>
        <v>189.43</v>
      </c>
      <c r="CJ6" s="22">
        <f t="shared" si="9"/>
        <v>196.75</v>
      </c>
      <c r="CK6" s="21" t="str">
        <f>IF(CK7="","",IF(CK7="-","【-】","【"&amp;SUBSTITUTE(TEXT(CK7,"#,##0.00"),"-","△")&amp;"】"))</f>
        <v>【181.66】</v>
      </c>
      <c r="CL6" s="22">
        <f>IF(CL7="",NA(),CL7)</f>
        <v>45.45</v>
      </c>
      <c r="CM6" s="22">
        <f t="shared" ref="CM6:CU6" si="10">IF(CM7="",NA(),CM7)</f>
        <v>45</v>
      </c>
      <c r="CN6" s="22">
        <f t="shared" si="10"/>
        <v>45.04</v>
      </c>
      <c r="CO6" s="22">
        <f t="shared" si="10"/>
        <v>44.05</v>
      </c>
      <c r="CP6" s="22">
        <f t="shared" si="10"/>
        <v>44.02</v>
      </c>
      <c r="CQ6" s="22">
        <f t="shared" si="10"/>
        <v>55.89</v>
      </c>
      <c r="CR6" s="22">
        <f t="shared" si="10"/>
        <v>55.72</v>
      </c>
      <c r="CS6" s="22">
        <f t="shared" si="10"/>
        <v>55.31</v>
      </c>
      <c r="CT6" s="22">
        <f t="shared" si="10"/>
        <v>55.14</v>
      </c>
      <c r="CU6" s="22">
        <f t="shared" si="10"/>
        <v>54.99</v>
      </c>
      <c r="CV6" s="21" t="str">
        <f>IF(CV7="","",IF(CV7="-","【-】","【"&amp;SUBSTITUTE(TEXT(CV7,"#,##0.00"),"-","△")&amp;"】"))</f>
        <v>【60.21】</v>
      </c>
      <c r="CW6" s="22">
        <f>IF(CW7="",NA(),CW7)</f>
        <v>91.38</v>
      </c>
      <c r="CX6" s="22">
        <f t="shared" ref="CX6:DF6" si="11">IF(CX7="",NA(),CX7)</f>
        <v>90.7</v>
      </c>
      <c r="CY6" s="22">
        <f t="shared" si="11"/>
        <v>87.79</v>
      </c>
      <c r="CZ6" s="22">
        <f t="shared" si="11"/>
        <v>89.41</v>
      </c>
      <c r="DA6" s="22">
        <f t="shared" si="11"/>
        <v>87.73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32.56</v>
      </c>
      <c r="DI6" s="22">
        <f t="shared" ref="DI6:DQ6" si="12">IF(DI7="",NA(),DI7)</f>
        <v>36.479999999999997</v>
      </c>
      <c r="DJ6" s="22">
        <f t="shared" si="12"/>
        <v>40.47</v>
      </c>
      <c r="DK6" s="22">
        <f t="shared" si="12"/>
        <v>42.33</v>
      </c>
      <c r="DL6" s="22">
        <f t="shared" si="12"/>
        <v>45.77</v>
      </c>
      <c r="DM6" s="22">
        <f t="shared" si="12"/>
        <v>50.63</v>
      </c>
      <c r="DN6" s="22">
        <f t="shared" si="12"/>
        <v>51.29</v>
      </c>
      <c r="DO6" s="22">
        <f t="shared" si="12"/>
        <v>52.2</v>
      </c>
      <c r="DP6" s="22">
        <f t="shared" si="12"/>
        <v>52.7</v>
      </c>
      <c r="DQ6" s="22">
        <f t="shared" si="12"/>
        <v>53.48</v>
      </c>
      <c r="DR6" s="21" t="str">
        <f>IF(DR7="","",IF(DR7="-","【-】","【"&amp;SUBSTITUTE(TEXT(DR7,"#,##0.00"),"-","△")&amp;"】"))</f>
        <v>【52.41】</v>
      </c>
      <c r="DS6" s="22">
        <f>IF(DS7="",NA(),DS7)</f>
        <v>9.32</v>
      </c>
      <c r="DT6" s="22">
        <f t="shared" ref="DT6:EB6" si="13">IF(DT7="",NA(),DT7)</f>
        <v>10.75</v>
      </c>
      <c r="DU6" s="22">
        <f t="shared" si="13"/>
        <v>11.24</v>
      </c>
      <c r="DV6" s="22">
        <f t="shared" si="13"/>
        <v>12.03</v>
      </c>
      <c r="DW6" s="22">
        <f t="shared" si="13"/>
        <v>13.23</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2">
        <f t="shared" ref="EE6:EM6" si="14">IF(EE7="",NA(),EE7)</f>
        <v>0.37</v>
      </c>
      <c r="EF6" s="22">
        <f t="shared" si="14"/>
        <v>0.15</v>
      </c>
      <c r="EG6" s="22">
        <f t="shared" si="14"/>
        <v>0.21</v>
      </c>
      <c r="EH6" s="22">
        <f t="shared" si="14"/>
        <v>0.11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264652</v>
      </c>
      <c r="D7" s="24">
        <v>46</v>
      </c>
      <c r="E7" s="24">
        <v>1</v>
      </c>
      <c r="F7" s="24">
        <v>0</v>
      </c>
      <c r="G7" s="24">
        <v>1</v>
      </c>
      <c r="H7" s="24" t="s">
        <v>93</v>
      </c>
      <c r="I7" s="24" t="s">
        <v>94</v>
      </c>
      <c r="J7" s="24" t="s">
        <v>95</v>
      </c>
      <c r="K7" s="24" t="s">
        <v>96</v>
      </c>
      <c r="L7" s="24" t="s">
        <v>97</v>
      </c>
      <c r="M7" s="24" t="s">
        <v>98</v>
      </c>
      <c r="N7" s="25" t="s">
        <v>99</v>
      </c>
      <c r="O7" s="25">
        <v>22.03</v>
      </c>
      <c r="P7" s="25">
        <v>99.9</v>
      </c>
      <c r="Q7" s="25">
        <v>3463</v>
      </c>
      <c r="R7" s="25">
        <v>19402</v>
      </c>
      <c r="S7" s="25">
        <v>108.38</v>
      </c>
      <c r="T7" s="25">
        <v>179.02</v>
      </c>
      <c r="U7" s="25">
        <v>19169</v>
      </c>
      <c r="V7" s="25">
        <v>20.13</v>
      </c>
      <c r="W7" s="25">
        <v>952.26</v>
      </c>
      <c r="X7" s="25">
        <v>107.89</v>
      </c>
      <c r="Y7" s="25">
        <v>109.92</v>
      </c>
      <c r="Z7" s="25">
        <v>109.65</v>
      </c>
      <c r="AA7" s="25">
        <v>117.4</v>
      </c>
      <c r="AB7" s="25">
        <v>108.71</v>
      </c>
      <c r="AC7" s="25">
        <v>108.35</v>
      </c>
      <c r="AD7" s="25">
        <v>108.84</v>
      </c>
      <c r="AE7" s="25">
        <v>105.92</v>
      </c>
      <c r="AF7" s="25">
        <v>106.01</v>
      </c>
      <c r="AG7" s="25">
        <v>103.74</v>
      </c>
      <c r="AH7" s="25">
        <v>107.26</v>
      </c>
      <c r="AI7" s="25">
        <v>119.72</v>
      </c>
      <c r="AJ7" s="25">
        <v>97.84</v>
      </c>
      <c r="AK7" s="25">
        <v>97.67</v>
      </c>
      <c r="AL7" s="25">
        <v>55.68</v>
      </c>
      <c r="AM7" s="25">
        <v>42.16</v>
      </c>
      <c r="AN7" s="25">
        <v>3.98</v>
      </c>
      <c r="AO7" s="25">
        <v>6.02</v>
      </c>
      <c r="AP7" s="25">
        <v>7.78</v>
      </c>
      <c r="AQ7" s="25">
        <v>9.59</v>
      </c>
      <c r="AR7" s="25">
        <v>11.55</v>
      </c>
      <c r="AS7" s="25">
        <v>1.61</v>
      </c>
      <c r="AT7" s="25">
        <v>212.18</v>
      </c>
      <c r="AU7" s="25">
        <v>188.79</v>
      </c>
      <c r="AV7" s="25">
        <v>169.65</v>
      </c>
      <c r="AW7" s="25">
        <v>163.59</v>
      </c>
      <c r="AX7" s="25">
        <v>138.62</v>
      </c>
      <c r="AY7" s="25">
        <v>367.55</v>
      </c>
      <c r="AZ7" s="25">
        <v>378.56</v>
      </c>
      <c r="BA7" s="25">
        <v>364.46</v>
      </c>
      <c r="BB7" s="25">
        <v>338.89</v>
      </c>
      <c r="BC7" s="25">
        <v>352.34</v>
      </c>
      <c r="BD7" s="25">
        <v>239.69</v>
      </c>
      <c r="BE7" s="25">
        <v>1432.75</v>
      </c>
      <c r="BF7" s="25">
        <v>1280.3800000000001</v>
      </c>
      <c r="BG7" s="25">
        <v>1424.61</v>
      </c>
      <c r="BH7" s="25">
        <v>1220.0899999999999</v>
      </c>
      <c r="BI7" s="25">
        <v>1163.1400000000001</v>
      </c>
      <c r="BJ7" s="25">
        <v>418.68</v>
      </c>
      <c r="BK7" s="25">
        <v>395.68</v>
      </c>
      <c r="BL7" s="25">
        <v>403.72</v>
      </c>
      <c r="BM7" s="25">
        <v>400.21</v>
      </c>
      <c r="BN7" s="25">
        <v>391.13</v>
      </c>
      <c r="BO7" s="25">
        <v>264.86</v>
      </c>
      <c r="BP7" s="25">
        <v>67.58</v>
      </c>
      <c r="BQ7" s="25">
        <v>70.05</v>
      </c>
      <c r="BR7" s="25">
        <v>59.68</v>
      </c>
      <c r="BS7" s="25">
        <v>72.16</v>
      </c>
      <c r="BT7" s="25">
        <v>69.349999999999994</v>
      </c>
      <c r="BU7" s="25">
        <v>94.78</v>
      </c>
      <c r="BV7" s="25">
        <v>97.59</v>
      </c>
      <c r="BW7" s="25">
        <v>92.17</v>
      </c>
      <c r="BX7" s="25">
        <v>92.83</v>
      </c>
      <c r="BY7" s="25">
        <v>92.16</v>
      </c>
      <c r="BZ7" s="25">
        <v>97.59</v>
      </c>
      <c r="CA7" s="25">
        <v>253.3</v>
      </c>
      <c r="CB7" s="25">
        <v>259.85000000000002</v>
      </c>
      <c r="CC7" s="25">
        <v>263.05</v>
      </c>
      <c r="CD7" s="25">
        <v>253.1</v>
      </c>
      <c r="CE7" s="25">
        <v>263.73</v>
      </c>
      <c r="CF7" s="25">
        <v>181.3</v>
      </c>
      <c r="CG7" s="25">
        <v>181.71</v>
      </c>
      <c r="CH7" s="25">
        <v>188.51</v>
      </c>
      <c r="CI7" s="25">
        <v>189.43</v>
      </c>
      <c r="CJ7" s="25">
        <v>196.75</v>
      </c>
      <c r="CK7" s="25">
        <v>181.66</v>
      </c>
      <c r="CL7" s="25">
        <v>45.45</v>
      </c>
      <c r="CM7" s="25">
        <v>45</v>
      </c>
      <c r="CN7" s="25">
        <v>45.04</v>
      </c>
      <c r="CO7" s="25">
        <v>44.05</v>
      </c>
      <c r="CP7" s="25">
        <v>44.02</v>
      </c>
      <c r="CQ7" s="25">
        <v>55.89</v>
      </c>
      <c r="CR7" s="25">
        <v>55.72</v>
      </c>
      <c r="CS7" s="25">
        <v>55.31</v>
      </c>
      <c r="CT7" s="25">
        <v>55.14</v>
      </c>
      <c r="CU7" s="25">
        <v>54.99</v>
      </c>
      <c r="CV7" s="25">
        <v>60.21</v>
      </c>
      <c r="CW7" s="25">
        <v>91.38</v>
      </c>
      <c r="CX7" s="25">
        <v>90.7</v>
      </c>
      <c r="CY7" s="25">
        <v>87.79</v>
      </c>
      <c r="CZ7" s="25">
        <v>89.41</v>
      </c>
      <c r="DA7" s="25">
        <v>87.73</v>
      </c>
      <c r="DB7" s="25">
        <v>81.27</v>
      </c>
      <c r="DC7" s="25">
        <v>81.260000000000005</v>
      </c>
      <c r="DD7" s="25">
        <v>80.36</v>
      </c>
      <c r="DE7" s="25">
        <v>80.13</v>
      </c>
      <c r="DF7" s="25">
        <v>79.34</v>
      </c>
      <c r="DG7" s="25">
        <v>89.21</v>
      </c>
      <c r="DH7" s="25">
        <v>32.56</v>
      </c>
      <c r="DI7" s="25">
        <v>36.479999999999997</v>
      </c>
      <c r="DJ7" s="25">
        <v>40.47</v>
      </c>
      <c r="DK7" s="25">
        <v>42.33</v>
      </c>
      <c r="DL7" s="25">
        <v>45.77</v>
      </c>
      <c r="DM7" s="25">
        <v>50.63</v>
      </c>
      <c r="DN7" s="25">
        <v>51.29</v>
      </c>
      <c r="DO7" s="25">
        <v>52.2</v>
      </c>
      <c r="DP7" s="25">
        <v>52.7</v>
      </c>
      <c r="DQ7" s="25">
        <v>53.48</v>
      </c>
      <c r="DR7" s="25">
        <v>52.41</v>
      </c>
      <c r="DS7" s="25">
        <v>9.32</v>
      </c>
      <c r="DT7" s="25">
        <v>10.75</v>
      </c>
      <c r="DU7" s="25">
        <v>11.24</v>
      </c>
      <c r="DV7" s="25">
        <v>12.03</v>
      </c>
      <c r="DW7" s="25">
        <v>13.23</v>
      </c>
      <c r="DX7" s="25">
        <v>18.28</v>
      </c>
      <c r="DY7" s="25">
        <v>19.61</v>
      </c>
      <c r="DZ7" s="25">
        <v>20.73</v>
      </c>
      <c r="EA7" s="25">
        <v>22.86</v>
      </c>
      <c r="EB7" s="25">
        <v>24.31</v>
      </c>
      <c r="EC7" s="25">
        <v>26.78</v>
      </c>
      <c r="ED7" s="25">
        <v>0</v>
      </c>
      <c r="EE7" s="25">
        <v>0.37</v>
      </c>
      <c r="EF7" s="25">
        <v>0.15</v>
      </c>
      <c r="EG7" s="25">
        <v>0.21</v>
      </c>
      <c r="EH7" s="25">
        <v>0.11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与謝野町</cp:lastModifiedBy>
  <cp:lastPrinted>2026-02-03T02:05:18Z</cp:lastPrinted>
  <dcterms:created xsi:type="dcterms:W3CDTF">2025-12-12T09:19:31Z</dcterms:created>
  <dcterms:modified xsi:type="dcterms:W3CDTF">2026-02-03T02:15:58Z</dcterms:modified>
  <cp:category/>
</cp:coreProperties>
</file>